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 1" sheetId="1" r:id="rId1"/>
  </sheets>
  <definedNames/>
  <calcPr fullCalcOnLoad="1"/>
</workbook>
</file>

<file path=xl/sharedStrings.xml><?xml version="1.0" encoding="utf-8"?>
<sst xmlns="http://schemas.openxmlformats.org/spreadsheetml/2006/main" count="46" uniqueCount="19">
  <si>
    <t>Seules les cases jaunes sont modifiables</t>
  </si>
  <si>
    <t>CALCULER VOTRE REVENU A PARTIR DU PRIX DE VENTE</t>
  </si>
  <si>
    <t>TVA</t>
  </si>
  <si>
    <t>-</t>
  </si>
  <si>
    <t>Prix de vente TTC</t>
  </si>
  <si>
    <t>Prix de vente HT (Hors Taxes)</t>
  </si>
  <si>
    <t>Frais de service Responsable de Ruche (Hors Taxes)</t>
  </si>
  <si>
    <r>
      <rPr>
        <sz val="11"/>
        <color indexed="8"/>
        <rFont val="Arial"/>
        <family val="0"/>
      </rPr>
      <t xml:space="preserve">Frais de service Equanum SAS </t>
    </r>
    <r>
      <rPr>
        <b/>
        <i/>
        <sz val="11"/>
        <rFont val="Cambria"/>
        <family val="0"/>
      </rPr>
      <t>(1)</t>
    </r>
    <r>
      <rPr>
        <sz val="11"/>
        <color indexed="8"/>
        <rFont val="Arial"/>
        <family val="0"/>
      </rPr>
      <t xml:space="preserve"> (Hors Taxes)</t>
    </r>
  </si>
  <si>
    <t>Votre revenu HT (Hors Taxes)</t>
  </si>
  <si>
    <t>TVA récoltée</t>
  </si>
  <si>
    <r>
      <rPr>
        <i/>
        <sz val="11"/>
        <color indexed="8"/>
        <rFont val="Arial"/>
        <family val="0"/>
      </rPr>
      <t xml:space="preserve">TVA facturée par Equanum SAS </t>
    </r>
    <r>
      <rPr>
        <b/>
        <i/>
        <sz val="11"/>
        <color indexed="8"/>
        <rFont val="Arial"/>
        <family val="0"/>
      </rPr>
      <t>(2)</t>
    </r>
  </si>
  <si>
    <t>ou</t>
  </si>
  <si>
    <r>
      <rPr>
        <i/>
        <sz val="11"/>
        <color indexed="8"/>
        <rFont val="Arial"/>
        <family val="0"/>
      </rPr>
      <t xml:space="preserve">TVA facturée par le Responsable de Ruche et Equanum SAS </t>
    </r>
    <r>
      <rPr>
        <b/>
        <i/>
        <sz val="11"/>
        <color indexed="8"/>
        <rFont val="Arial"/>
        <family val="0"/>
      </rPr>
      <t>(2)</t>
    </r>
  </si>
  <si>
    <t>Revenu net (activité Responsable de Ruche non soumis à TVA)</t>
  </si>
  <si>
    <t>Revenu net (activité Responsable de Ruche soumis à TVA)</t>
  </si>
  <si>
    <t>CALCULER VOTRE PRIX DE VENTE A PARTIR DE VOTRE REVENU</t>
  </si>
  <si>
    <r>
      <rPr>
        <b/>
        <i/>
        <sz val="10"/>
        <color indexed="8"/>
        <rFont val="Arial"/>
        <family val="0"/>
      </rPr>
      <t xml:space="preserve">(1) </t>
    </r>
    <r>
      <rPr>
        <i/>
        <sz val="10"/>
        <color indexed="8"/>
        <rFont val="Arial"/>
        <family val="0"/>
      </rPr>
      <t xml:space="preserve">Equanum SAS est la société de la Ruche Mama </t>
    </r>
  </si>
  <si>
    <r>
      <rPr>
        <b/>
        <sz val="11"/>
        <rFont val="Cambria"/>
        <family val="0"/>
      </rPr>
      <t xml:space="preserve">(2) </t>
    </r>
    <r>
      <rPr>
        <i/>
        <sz val="10"/>
        <color indexed="8"/>
        <rFont val="Arial"/>
        <family val="0"/>
      </rPr>
      <t xml:space="preserve">La TVA facturée varie selon le statut de l'entreprise de votre Responsable de Ruche. Certains ne facturent pas la TVA. D'autres la facturent à un taux de 20%. 
Les frais de service de la Ruche Mama sont toujours facturés avec une TVA à 20%. </t>
    </r>
  </si>
  <si>
    <r>
      <rPr>
        <b/>
        <sz val="11"/>
        <rFont val="Cambria"/>
        <family val="0"/>
      </rPr>
      <t>Remarque</t>
    </r>
    <r>
      <rPr>
        <i/>
        <sz val="10"/>
        <color indexed="8"/>
        <rFont val="Arial"/>
        <family val="0"/>
      </rPr>
      <t xml:space="preserve"> : ce tableau est une simple aide à la gestion. Il n’a aucune valeur comptable. En raison des arrondis, le montant affiché sur vos factures peut différer.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</si>
</sst>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 %"/>
    <numFmt numFmtId="166" formatCode="0.00\ %"/>
    <numFmt numFmtId="167" formatCode="#,##0.00\€"/>
  </numFmts>
  <fonts count="13">
    <font>
      <sz val="10"/>
      <color indexed="8"/>
      <name val="Arial"/>
      <family val="0"/>
    </font>
    <font>
      <sz val="10"/>
      <name val="Arial"/>
      <family val="0"/>
    </font>
    <font>
      <i/>
      <sz val="10"/>
      <color indexed="8"/>
      <name val="Arial"/>
      <family val="0"/>
    </font>
    <font>
      <b/>
      <i/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i/>
      <sz val="11"/>
      <name val="Cambria"/>
      <family val="0"/>
    </font>
    <font>
      <i/>
      <sz val="11"/>
      <color indexed="8"/>
      <name val="Arial"/>
      <family val="0"/>
    </font>
    <font>
      <b/>
      <sz val="11"/>
      <name val="Arial"/>
      <family val="0"/>
    </font>
    <font>
      <b/>
      <i/>
      <sz val="10"/>
      <color indexed="8"/>
      <name val="Arial"/>
      <family val="0"/>
    </font>
    <font>
      <b/>
      <sz val="11"/>
      <name val="Cambria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/>
    </xf>
    <xf numFmtId="164" fontId="1" fillId="0" borderId="0" xfId="0" applyFont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2" borderId="2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/>
    </xf>
    <xf numFmtId="164" fontId="5" fillId="3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4" borderId="4" xfId="0" applyFont="1" applyFill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7" fontId="4" fillId="5" borderId="2" xfId="0" applyNumberFormat="1" applyFont="1" applyFill="1" applyBorder="1" applyAlignment="1" applyProtection="1">
      <alignment horizontal="right" vertical="center"/>
      <protection locked="0"/>
    </xf>
    <xf numFmtId="164" fontId="1" fillId="0" borderId="3" xfId="0" applyFont="1" applyBorder="1" applyAlignment="1">
      <alignment horizontal="left" vertical="center"/>
    </xf>
    <xf numFmtId="164" fontId="5" fillId="0" borderId="0" xfId="0" applyFont="1" applyAlignment="1">
      <alignment horizontal="left"/>
    </xf>
    <xf numFmtId="164" fontId="6" fillId="0" borderId="4" xfId="0" applyFont="1" applyBorder="1" applyAlignment="1">
      <alignment horizontal="left" vertical="center"/>
    </xf>
    <xf numFmtId="167" fontId="6" fillId="0" borderId="2" xfId="0" applyNumberFormat="1" applyFont="1" applyBorder="1" applyAlignment="1">
      <alignment horizontal="right" vertical="center"/>
    </xf>
    <xf numFmtId="164" fontId="0" fillId="0" borderId="0" xfId="0" applyFont="1" applyAlignment="1">
      <alignment horizontal="left"/>
    </xf>
    <xf numFmtId="164" fontId="7" fillId="0" borderId="4" xfId="0" applyFont="1" applyBorder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167" fontId="7" fillId="0" borderId="2" xfId="0" applyNumberFormat="1" applyFont="1" applyBorder="1" applyAlignment="1">
      <alignment horizontal="right" vertical="center"/>
    </xf>
    <xf numFmtId="164" fontId="1" fillId="0" borderId="5" xfId="0" applyFont="1" applyBorder="1" applyAlignment="1">
      <alignment horizontal="left" vertical="center"/>
    </xf>
    <xf numFmtId="164" fontId="4" fillId="0" borderId="4" xfId="0" applyFont="1" applyBorder="1" applyAlignment="1">
      <alignment horizontal="left" vertical="center"/>
    </xf>
    <xf numFmtId="167" fontId="4" fillId="0" borderId="2" xfId="0" applyNumberFormat="1" applyFont="1" applyBorder="1" applyAlignment="1">
      <alignment horizontal="right" vertical="center"/>
    </xf>
    <xf numFmtId="164" fontId="9" fillId="0" borderId="4" xfId="0" applyFont="1" applyBorder="1" applyAlignment="1">
      <alignment horizontal="left" vertical="center"/>
    </xf>
    <xf numFmtId="167" fontId="9" fillId="0" borderId="2" xfId="0" applyNumberFormat="1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164" fontId="3" fillId="0" borderId="6" xfId="0" applyFont="1" applyBorder="1" applyAlignment="1">
      <alignment horizontal="right" vertical="center"/>
    </xf>
    <xf numFmtId="164" fontId="1" fillId="0" borderId="0" xfId="0" applyFont="1" applyAlignment="1">
      <alignment horizontal="right" vertical="center"/>
    </xf>
    <xf numFmtId="164" fontId="6" fillId="0" borderId="7" xfId="0" applyFont="1" applyBorder="1" applyAlignment="1">
      <alignment horizontal="left" vertical="center"/>
    </xf>
    <xf numFmtId="164" fontId="10" fillId="0" borderId="4" xfId="0" applyFont="1" applyBorder="1" applyAlignment="1">
      <alignment horizontal="left" vertical="center"/>
    </xf>
    <xf numFmtId="164" fontId="1" fillId="0" borderId="0" xfId="0" applyFont="1" applyAlignment="1">
      <alignment horizontal="right"/>
    </xf>
    <xf numFmtId="164" fontId="1" fillId="0" borderId="8" xfId="0" applyFont="1" applyBorder="1" applyAlignment="1">
      <alignment horizontal="left"/>
    </xf>
    <xf numFmtId="164" fontId="1" fillId="0" borderId="3" xfId="0" applyFont="1" applyBorder="1" applyAlignment="1">
      <alignment horizontal="center"/>
    </xf>
    <xf numFmtId="164" fontId="4" fillId="0" borderId="2" xfId="0" applyFont="1" applyBorder="1" applyAlignment="1">
      <alignment horizontal="left" vertical="center"/>
    </xf>
    <xf numFmtId="167" fontId="4" fillId="5" borderId="9" xfId="0" applyNumberFormat="1" applyFont="1" applyFill="1" applyBorder="1" applyAlignment="1" applyProtection="1">
      <alignment horizontal="right" vertical="center"/>
      <protection locked="0"/>
    </xf>
    <xf numFmtId="164" fontId="6" fillId="0" borderId="2" xfId="0" applyFont="1" applyBorder="1" applyAlignment="1">
      <alignment horizontal="left" vertical="center"/>
    </xf>
    <xf numFmtId="164" fontId="7" fillId="0" borderId="2" xfId="0" applyFont="1" applyBorder="1" applyAlignment="1">
      <alignment horizontal="left" vertical="center"/>
    </xf>
    <xf numFmtId="164" fontId="4" fillId="4" borderId="2" xfId="0" applyFont="1" applyFill="1" applyBorder="1" applyAlignment="1">
      <alignment horizontal="left" vertical="center"/>
    </xf>
    <xf numFmtId="164" fontId="9" fillId="0" borderId="1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 topLeftCell="A1">
      <selection activeCell="I25" sqref="I25"/>
    </sheetView>
  </sheetViews>
  <sheetFormatPr defaultColWidth="13.7109375" defaultRowHeight="12.75"/>
  <cols>
    <col min="1" max="1" width="3.00390625" style="0" customWidth="1"/>
    <col min="2" max="2" width="66.421875" style="0" customWidth="1"/>
    <col min="3" max="4" width="8.00390625" style="0" customWidth="1"/>
    <col min="5" max="5" width="14.421875" style="0" customWidth="1"/>
    <col min="6" max="6" width="8.00390625" style="0" customWidth="1"/>
    <col min="7" max="7" width="14.421875" style="0" customWidth="1"/>
    <col min="8" max="8" width="8.00390625" style="0" customWidth="1"/>
    <col min="9" max="11" width="14.421875" style="0" customWidth="1"/>
    <col min="12" max="27" width="13.00390625" style="0" customWidth="1"/>
    <col min="28" max="16384" width="14.421875" style="0" customWidth="1"/>
  </cols>
  <sheetData>
    <row r="1" spans="1:27" ht="14.25" customHeight="1">
      <c r="A1" s="1"/>
      <c r="B1" s="2"/>
      <c r="C1" s="3"/>
      <c r="D1" s="3"/>
      <c r="E1" s="4" t="s">
        <v>0</v>
      </c>
      <c r="F1" s="4"/>
      <c r="G1" s="4"/>
      <c r="H1" s="4"/>
      <c r="I1" s="4"/>
      <c r="J1" s="3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>
      <c r="A3" s="5"/>
      <c r="B3" s="6" t="s">
        <v>1</v>
      </c>
      <c r="C3" s="6"/>
      <c r="D3" s="6"/>
      <c r="E3" s="6"/>
      <c r="F3" s="6"/>
      <c r="G3" s="6"/>
      <c r="H3" s="6"/>
      <c r="I3" s="6"/>
      <c r="J3" s="3"/>
      <c r="K3" s="3"/>
      <c r="L3" s="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>
      <c r="A5" s="3"/>
      <c r="B5" s="3"/>
      <c r="C5" s="3"/>
      <c r="D5" s="3"/>
      <c r="E5" s="8" t="s">
        <v>2</v>
      </c>
      <c r="F5" s="9"/>
      <c r="G5" s="8" t="s">
        <v>2</v>
      </c>
      <c r="H5" s="3"/>
      <c r="I5" s="8" t="s">
        <v>2</v>
      </c>
      <c r="J5" s="3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>
      <c r="A6" s="3"/>
      <c r="B6" s="3"/>
      <c r="C6" s="3"/>
      <c r="D6" s="3"/>
      <c r="E6" s="10">
        <v>0.2</v>
      </c>
      <c r="F6" s="11"/>
      <c r="G6" s="12">
        <v>0.055</v>
      </c>
      <c r="H6" s="3"/>
      <c r="I6" s="13" t="s">
        <v>3</v>
      </c>
      <c r="J6" s="3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>
      <c r="A7" s="14"/>
      <c r="B7" s="15" t="s">
        <v>4</v>
      </c>
      <c r="C7" s="16"/>
      <c r="D7" s="16"/>
      <c r="E7" s="17">
        <v>10</v>
      </c>
      <c r="F7" s="18"/>
      <c r="G7" s="17">
        <v>10</v>
      </c>
      <c r="H7" s="16"/>
      <c r="I7" s="17">
        <v>10</v>
      </c>
      <c r="J7" s="3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>
      <c r="A8" s="19"/>
      <c r="B8" s="20" t="s">
        <v>5</v>
      </c>
      <c r="C8" s="16"/>
      <c r="D8" s="16"/>
      <c r="E8" s="21">
        <f>E7/(1+$E$6)</f>
        <v>8.333333333</v>
      </c>
      <c r="F8" s="18"/>
      <c r="G8" s="21">
        <f>G7/(1+$G$6)</f>
        <v>9.478672986</v>
      </c>
      <c r="H8" s="16"/>
      <c r="I8" s="21">
        <f>I7</f>
        <v>10</v>
      </c>
      <c r="J8" s="3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 customHeight="1">
      <c r="A9" s="22"/>
      <c r="B9" s="23" t="s">
        <v>6</v>
      </c>
      <c r="C9" s="24">
        <v>0.0835</v>
      </c>
      <c r="D9" s="16"/>
      <c r="E9" s="25">
        <f>ROUND(E8*$C$9,2)</f>
        <v>0.7000000000000001</v>
      </c>
      <c r="F9" s="18"/>
      <c r="G9" s="25">
        <f>ROUND(G8*$C$9,2)</f>
        <v>0.79</v>
      </c>
      <c r="H9" s="16"/>
      <c r="I9" s="25">
        <f>ROUND(I8*$C$9,2)</f>
        <v>0.84</v>
      </c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 customHeight="1">
      <c r="A10" s="22"/>
      <c r="B10" s="23" t="s">
        <v>7</v>
      </c>
      <c r="C10" s="24">
        <v>0.1165</v>
      </c>
      <c r="D10" s="16"/>
      <c r="E10" s="25">
        <f>ROUND(E8*$C$10,2)</f>
        <v>0.97</v>
      </c>
      <c r="F10" s="26"/>
      <c r="G10" s="25">
        <f>ROUND(G8*$C$10,2)</f>
        <v>1.1</v>
      </c>
      <c r="H10" s="16"/>
      <c r="I10" s="25">
        <f>ROUND(I8*$C$10,2)</f>
        <v>1.17</v>
      </c>
      <c r="J10" s="3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>
      <c r="A11" s="14"/>
      <c r="B11" s="27" t="s">
        <v>8</v>
      </c>
      <c r="C11" s="16"/>
      <c r="D11" s="16"/>
      <c r="E11" s="28">
        <f>E8-E9-E10</f>
        <v>6.663333333</v>
      </c>
      <c r="F11" s="18"/>
      <c r="G11" s="28">
        <f>G8-G9-G10</f>
        <v>7.588672986</v>
      </c>
      <c r="H11" s="16"/>
      <c r="I11" s="28">
        <f>I8-I9-I10</f>
        <v>7.99</v>
      </c>
      <c r="J11" s="3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>
      <c r="A12" s="3"/>
      <c r="B12" s="16"/>
      <c r="C12" s="16"/>
      <c r="D12" s="16"/>
      <c r="E12" s="16"/>
      <c r="F12" s="16"/>
      <c r="G12" s="16"/>
      <c r="H12" s="16"/>
      <c r="I12" s="16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 customHeight="1">
      <c r="A13" s="1"/>
      <c r="B13" s="29" t="s">
        <v>9</v>
      </c>
      <c r="C13" s="16"/>
      <c r="D13" s="16"/>
      <c r="E13" s="30">
        <f>E7-E8</f>
        <v>1.6666666669999999</v>
      </c>
      <c r="F13" s="16"/>
      <c r="G13" s="30">
        <f>G7-G8</f>
        <v>0.5213270142</v>
      </c>
      <c r="H13" s="16"/>
      <c r="I13" s="30">
        <f>I7-I8</f>
        <v>0</v>
      </c>
      <c r="J13" s="3"/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 customHeight="1">
      <c r="A14" s="1"/>
      <c r="B14" s="29" t="s">
        <v>10</v>
      </c>
      <c r="C14" s="31"/>
      <c r="D14" s="32" t="s">
        <v>11</v>
      </c>
      <c r="E14" s="30">
        <f>ROUND(E10*$E$6,2)</f>
        <v>0.19</v>
      </c>
      <c r="F14" s="32" t="s">
        <v>11</v>
      </c>
      <c r="G14" s="30">
        <f>ROUND(G10*$E$6,2)</f>
        <v>0.22</v>
      </c>
      <c r="H14" s="32" t="s">
        <v>11</v>
      </c>
      <c r="I14" s="30">
        <f>ROUND(I10*$E$6,2)</f>
        <v>0.23</v>
      </c>
      <c r="J14" s="3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 customHeight="1">
      <c r="A15" s="1"/>
      <c r="B15" s="29" t="s">
        <v>12</v>
      </c>
      <c r="C15" s="31"/>
      <c r="D15" s="32"/>
      <c r="E15" s="30">
        <f>(E9*$E$6)+(E10*$E$6)</f>
        <v>0.334</v>
      </c>
      <c r="F15" s="32"/>
      <c r="G15" s="30">
        <f>(G9*$E$6)+(G10*$E$6)</f>
        <v>0.378</v>
      </c>
      <c r="H15" s="32"/>
      <c r="I15" s="30">
        <f>(I9*$E$6)+(I10*$E$6)</f>
        <v>0.402</v>
      </c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>
      <c r="A16" s="3"/>
      <c r="B16" s="16"/>
      <c r="C16" s="33"/>
      <c r="D16" s="33"/>
      <c r="E16" s="16"/>
      <c r="F16" s="16"/>
      <c r="G16" s="16"/>
      <c r="H16" s="16"/>
      <c r="I16" s="16"/>
      <c r="J16" s="3"/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 customHeight="1">
      <c r="A17" s="19"/>
      <c r="B17" s="34" t="s">
        <v>13</v>
      </c>
      <c r="C17" s="31"/>
      <c r="D17" s="32" t="s">
        <v>11</v>
      </c>
      <c r="E17" s="21">
        <f>E7-E9-E10-E14</f>
        <v>8.14</v>
      </c>
      <c r="F17" s="32" t="s">
        <v>11</v>
      </c>
      <c r="G17" s="21">
        <f>G7-G9-G10-G14</f>
        <v>7.89</v>
      </c>
      <c r="H17" s="32" t="s">
        <v>11</v>
      </c>
      <c r="I17" s="21">
        <f>I7-I9-I10-I14</f>
        <v>7.76</v>
      </c>
      <c r="J17" s="3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 customHeight="1">
      <c r="A18" s="3"/>
      <c r="B18" s="35" t="s">
        <v>14</v>
      </c>
      <c r="C18" s="31"/>
      <c r="D18" s="32"/>
      <c r="E18" s="21">
        <f>E7-E9-E10-E15</f>
        <v>7.996</v>
      </c>
      <c r="F18" s="32"/>
      <c r="G18" s="21">
        <f>G7-G9-G10-G15</f>
        <v>7.732</v>
      </c>
      <c r="H18" s="32"/>
      <c r="I18" s="21">
        <f>I7-I9-I10-I15</f>
        <v>7.588</v>
      </c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>
      <c r="A19" s="3"/>
      <c r="B19" s="3"/>
      <c r="C19" s="36"/>
      <c r="D19" s="36"/>
      <c r="E19" s="3"/>
      <c r="F19" s="3"/>
      <c r="G19" s="3"/>
      <c r="H19" s="3"/>
      <c r="I19" s="3"/>
      <c r="J19" s="3"/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2"/>
      <c r="B21" s="6" t="s">
        <v>15</v>
      </c>
      <c r="C21" s="6"/>
      <c r="D21" s="6"/>
      <c r="E21" s="6"/>
      <c r="F21" s="6"/>
      <c r="G21" s="6"/>
      <c r="H21" s="6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>
      <c r="A23" s="2"/>
      <c r="B23" s="3"/>
      <c r="C23" s="3"/>
      <c r="D23" s="3"/>
      <c r="E23" s="8" t="s">
        <v>2</v>
      </c>
      <c r="F23" s="9"/>
      <c r="G23" s="8" t="s">
        <v>2</v>
      </c>
      <c r="H23" s="3"/>
      <c r="I23" s="8" t="s">
        <v>2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2"/>
      <c r="B24" s="37"/>
      <c r="C24" s="3"/>
      <c r="D24" s="3"/>
      <c r="E24" s="12">
        <v>0.2</v>
      </c>
      <c r="F24" s="38"/>
      <c r="G24" s="12">
        <v>0.055</v>
      </c>
      <c r="H24" s="3"/>
      <c r="I24" s="13" t="s">
        <v>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>
      <c r="A25" s="2"/>
      <c r="B25" s="39" t="s">
        <v>8</v>
      </c>
      <c r="C25" s="16"/>
      <c r="D25" s="16"/>
      <c r="E25" s="17">
        <f>E11</f>
        <v>6.663333333</v>
      </c>
      <c r="F25" s="18"/>
      <c r="G25" s="40">
        <f>G11</f>
        <v>7.588672986</v>
      </c>
      <c r="H25" s="16"/>
      <c r="I25" s="17">
        <f>I11</f>
        <v>7.99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2"/>
      <c r="B26" s="41" t="s">
        <v>5</v>
      </c>
      <c r="C26" s="16"/>
      <c r="D26" s="16"/>
      <c r="E26" s="21">
        <f>E25/(1-($C$27+$C$28))</f>
        <v>8.329166667</v>
      </c>
      <c r="F26" s="18"/>
      <c r="G26" s="21">
        <f>G25/(1-($C$27+$C$28))</f>
        <v>9.485841232</v>
      </c>
      <c r="H26" s="16"/>
      <c r="I26" s="21">
        <f>I25/(1-($C$27+$C$28))</f>
        <v>9.9875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2"/>
      <c r="B27" s="42" t="s">
        <v>6</v>
      </c>
      <c r="C27" s="24">
        <v>0.0835</v>
      </c>
      <c r="D27" s="16"/>
      <c r="E27" s="25">
        <f>ROUND(E26*$C$27,2)</f>
        <v>0.7000000000000001</v>
      </c>
      <c r="F27" s="18"/>
      <c r="G27" s="25">
        <f>ROUND(G26*$C$27,2)</f>
        <v>0.79</v>
      </c>
      <c r="H27" s="16"/>
      <c r="I27" s="25">
        <f>ROUND(I26*$C$27,2)</f>
        <v>0.8300000000000001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2"/>
      <c r="B28" s="42" t="s">
        <v>7</v>
      </c>
      <c r="C28" s="24">
        <v>0.1165</v>
      </c>
      <c r="D28" s="16"/>
      <c r="E28" s="25">
        <f>ROUND(E26*$C$28,2)</f>
        <v>0.97</v>
      </c>
      <c r="F28" s="26"/>
      <c r="G28" s="25">
        <f>ROUND(G26*$C$28,2)</f>
        <v>1.11</v>
      </c>
      <c r="H28" s="16"/>
      <c r="I28" s="25">
        <f>ROUND(I26*$C$28,2)</f>
        <v>1.16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2"/>
      <c r="B29" s="43" t="s">
        <v>4</v>
      </c>
      <c r="C29" s="16"/>
      <c r="D29" s="16"/>
      <c r="E29" s="28">
        <f>ROUND(E26*(1+E24),2)</f>
        <v>10</v>
      </c>
      <c r="F29" s="18"/>
      <c r="G29" s="28">
        <f>ROUND(G26*(1+G24),2)</f>
        <v>10.01</v>
      </c>
      <c r="H29" s="16"/>
      <c r="I29" s="28">
        <f>I26</f>
        <v>9.9875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2"/>
      <c r="B30" s="16"/>
      <c r="C30" s="16"/>
      <c r="D30" s="16"/>
      <c r="E30" s="16"/>
      <c r="F30" s="16"/>
      <c r="G30" s="16"/>
      <c r="H30" s="16"/>
      <c r="I30" s="1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2"/>
      <c r="B31" s="44" t="s">
        <v>9</v>
      </c>
      <c r="C31" s="16"/>
      <c r="D31" s="16"/>
      <c r="E31" s="30">
        <f>E29-E26</f>
        <v>1.670833333</v>
      </c>
      <c r="F31" s="16"/>
      <c r="G31" s="30">
        <f>G29-G26</f>
        <v>0.5241587678</v>
      </c>
      <c r="H31" s="16"/>
      <c r="I31" s="30">
        <f>I29-I26</f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2"/>
      <c r="B32" s="29" t="s">
        <v>10</v>
      </c>
      <c r="C32" s="31"/>
      <c r="D32" s="32" t="s">
        <v>11</v>
      </c>
      <c r="E32" s="30">
        <f>ROUND(E28*$E$24,2)</f>
        <v>0.19</v>
      </c>
      <c r="F32" s="32" t="s">
        <v>11</v>
      </c>
      <c r="G32" s="30">
        <f>ROUND(G28*$E$24,2)</f>
        <v>0.22</v>
      </c>
      <c r="H32" s="32" t="s">
        <v>11</v>
      </c>
      <c r="I32" s="30">
        <f>ROUND(I28*$E$24,2)</f>
        <v>0.23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2"/>
      <c r="B33" s="29" t="s">
        <v>12</v>
      </c>
      <c r="C33" s="31"/>
      <c r="D33" s="32"/>
      <c r="E33" s="30">
        <f>(E27*$E$6)+(E28*$E$6)</f>
        <v>0.334</v>
      </c>
      <c r="F33" s="32"/>
      <c r="G33" s="30">
        <f>(G27*$E$6)+(G28*$E$6)</f>
        <v>0.38</v>
      </c>
      <c r="H33" s="32"/>
      <c r="I33" s="30">
        <f>(I27*$E$6)+(I28*$E$6)</f>
        <v>0.398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>
      <c r="A34" s="2"/>
      <c r="B34" s="16"/>
      <c r="C34" s="33"/>
      <c r="D34" s="33"/>
      <c r="E34" s="16"/>
      <c r="F34" s="16"/>
      <c r="G34" s="16"/>
      <c r="H34" s="16"/>
      <c r="I34" s="1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>
      <c r="A35" s="2"/>
      <c r="B35" s="34" t="s">
        <v>13</v>
      </c>
      <c r="C35" s="31"/>
      <c r="D35" s="32" t="s">
        <v>11</v>
      </c>
      <c r="E35" s="21">
        <f>E29-E27-E28-E32</f>
        <v>8.14</v>
      </c>
      <c r="F35" s="32" t="s">
        <v>11</v>
      </c>
      <c r="G35" s="21">
        <f>G29-G27-G28-G32</f>
        <v>7.89</v>
      </c>
      <c r="H35" s="32" t="s">
        <v>11</v>
      </c>
      <c r="I35" s="21">
        <f>I29-I27-I28-I32</f>
        <v>7.7675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>
      <c r="A36" s="2"/>
      <c r="B36" s="35" t="s">
        <v>14</v>
      </c>
      <c r="C36" s="31"/>
      <c r="D36" s="32"/>
      <c r="E36" s="21">
        <f>E29-E27-E28-E33</f>
        <v>7.996</v>
      </c>
      <c r="F36" s="32"/>
      <c r="G36" s="21">
        <f>G29-G27-G28-G33</f>
        <v>7.73</v>
      </c>
      <c r="H36" s="32"/>
      <c r="I36" s="21">
        <f>I29-I27-I28-I33</f>
        <v>7.5995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2"/>
      <c r="B39" s="45" t="s">
        <v>16</v>
      </c>
      <c r="C39" s="45"/>
      <c r="D39" s="45"/>
      <c r="E39" s="45"/>
      <c r="F39" s="45"/>
      <c r="G39" s="45"/>
      <c r="H39" s="45"/>
      <c r="I39" s="4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2"/>
      <c r="B40" s="46" t="s">
        <v>17</v>
      </c>
      <c r="C40" s="46"/>
      <c r="D40" s="46"/>
      <c r="E40" s="46"/>
      <c r="F40" s="46"/>
      <c r="G40" s="46"/>
      <c r="H40" s="46"/>
      <c r="I40" s="4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2"/>
      <c r="B41" s="46" t="s">
        <v>18</v>
      </c>
      <c r="C41" s="46"/>
      <c r="D41" s="46"/>
      <c r="E41" s="46"/>
      <c r="F41" s="46"/>
      <c r="G41" s="46"/>
      <c r="H41" s="46"/>
      <c r="I41" s="4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 password="DA05" sheet="1"/>
  <mergeCells count="18">
    <mergeCell ref="E1:I1"/>
    <mergeCell ref="B3:I3"/>
    <mergeCell ref="D14:D15"/>
    <mergeCell ref="F14:F15"/>
    <mergeCell ref="H14:H15"/>
    <mergeCell ref="D17:D18"/>
    <mergeCell ref="F17:F18"/>
    <mergeCell ref="H17:H18"/>
    <mergeCell ref="B21:I21"/>
    <mergeCell ref="D32:D33"/>
    <mergeCell ref="F32:F33"/>
    <mergeCell ref="H32:H33"/>
    <mergeCell ref="D35:D36"/>
    <mergeCell ref="F35:F36"/>
    <mergeCell ref="H35:H36"/>
    <mergeCell ref="B39:I39"/>
    <mergeCell ref="B40:I40"/>
    <mergeCell ref="B41:I41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2019-01-04T17:29:15Z</dcterms:modified>
  <cp:category/>
  <cp:version/>
  <cp:contentType/>
  <cp:contentStatus/>
  <cp:revision>1</cp:revision>
</cp:coreProperties>
</file>